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U\UU\REPOZYTORIUM POSTĘPOWAŃ\2021\GK\20211446_FLOTA GK 2021 II\5. WZ roboczy\"/>
    </mc:Choice>
  </mc:AlternateContent>
  <bookViews>
    <workbookView xWindow="0" yWindow="0" windowWidth="28800" windowHeight="11700" tabRatio="730"/>
  </bookViews>
  <sheets>
    <sheet name="Zał. 2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C18" i="1" l="1"/>
  <c r="A1" i="2" s="1"/>
  <c r="A13" i="2" l="1"/>
  <c r="A11" i="2"/>
  <c r="J11" i="2" s="1"/>
  <c r="A3" i="2"/>
  <c r="A4" i="2" s="1"/>
  <c r="A5" i="2" s="1"/>
  <c r="D5" i="2" l="1"/>
  <c r="F5" i="2"/>
  <c r="E5" i="2"/>
  <c r="C5" i="2"/>
  <c r="H4" i="2"/>
  <c r="G4" i="2"/>
  <c r="E4" i="2"/>
  <c r="D4" i="2"/>
  <c r="F4" i="2"/>
  <c r="C4" i="2"/>
  <c r="C3" i="2"/>
  <c r="D3" i="2"/>
  <c r="F3" i="2"/>
  <c r="E3" i="2"/>
  <c r="A6" i="2"/>
  <c r="J5" i="2" l="1"/>
  <c r="F6" i="2"/>
  <c r="C6" i="2"/>
  <c r="E6" i="2"/>
  <c r="D6" i="2"/>
  <c r="A7" i="2"/>
  <c r="J3" i="2"/>
  <c r="J4" i="2"/>
  <c r="H7" i="2" l="1"/>
  <c r="G7" i="2"/>
  <c r="E7" i="2"/>
  <c r="D7" i="2"/>
  <c r="F7" i="2"/>
  <c r="C7" i="2"/>
  <c r="A8" i="2"/>
  <c r="J6" i="2"/>
  <c r="J7" i="2" l="1"/>
  <c r="D8" i="2"/>
  <c r="C8" i="2"/>
  <c r="F8" i="2"/>
  <c r="E8" i="2"/>
  <c r="A9" i="2"/>
  <c r="J8" i="2" l="1"/>
  <c r="F9" i="2"/>
  <c r="E9" i="2"/>
  <c r="C9" i="2"/>
  <c r="D9" i="2"/>
  <c r="A10" i="2"/>
  <c r="J9" i="2" l="1"/>
  <c r="H10" i="2"/>
  <c r="F10" i="2"/>
  <c r="D10" i="2"/>
  <c r="E10" i="2"/>
  <c r="C10" i="2"/>
  <c r="G10" i="2"/>
  <c r="J10" i="2" l="1"/>
  <c r="E13" i="2" s="1"/>
  <c r="C19" i="1" s="1"/>
</calcChain>
</file>

<file path=xl/sharedStrings.xml><?xml version="1.0" encoding="utf-8"?>
<sst xmlns="http://schemas.openxmlformats.org/spreadsheetml/2006/main" count="33" uniqueCount="29">
  <si>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</si>
  <si>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</si>
  <si>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</si>
  <si>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</si>
  <si>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</si>
  <si>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</si>
  <si>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</si>
  <si>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</si>
  <si>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</si>
  <si>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</si>
  <si>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</si>
  <si>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</si>
  <si>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</si>
  <si>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</si>
  <si>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</si>
  <si>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</si>
  <si>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</si>
  <si>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</si>
  <si>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</si>
  <si>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</si>
  <si>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</si>
  <si>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</si>
  <si>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</si>
  <si>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</si>
  <si>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Uwaga: Cena Oferty dla danego Zadania, w tym ceny jednostkowe, nie mogą być niższe niż 1 PLN</t>
  </si>
  <si>
    <t>łączna cena oferty netto (wiersz 3 * 1 sztuka samochodu)</t>
  </si>
  <si>
    <t>ZAŁĄCZNIK NR 2 - FORMULARZ OFERTY DLA ZADANIA 2 - dostawa 1 sztuki samochodu klasy Kombivan (benzyna) dla Spółki ENEA Nowa Energia sp. z o.o.</t>
  </si>
  <si>
    <t>ŁĄCZNA CENA NETTO OFERTY DLA ZADANIA 2:</t>
  </si>
  <si>
    <t>oznaczenie sprawy:  1400/DW00/ZU/KZ/2021/0000080716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</si>
</sst>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4" fillId="0" borderId="0" xfId="0" applyFont="1"/>
    <xf numFmtId="0" fontId="10" fillId="0" borderId="0" xfId="0" applyFont="1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="80" zoomScaleNormal="80" workbookViewId="0">
      <selection activeCell="C20" sqref="C20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1:9" ht="26.25" customHeight="1" x14ac:dyDescent="0.2">
      <c r="A1" s="35" t="s">
        <v>28</v>
      </c>
      <c r="B1" s="35"/>
      <c r="C1" s="35"/>
      <c r="D1" s="35"/>
    </row>
    <row r="2" spans="1:9" ht="25.5" customHeight="1" x14ac:dyDescent="0.2">
      <c r="B2" s="1"/>
    </row>
    <row r="3" spans="1:9" ht="45.75" customHeight="1" x14ac:dyDescent="0.2">
      <c r="B3" s="44" t="s">
        <v>26</v>
      </c>
      <c r="C3" s="44"/>
      <c r="D3" s="44"/>
      <c r="E3" s="3"/>
      <c r="F3" s="3"/>
      <c r="G3" s="3"/>
      <c r="H3" s="3"/>
      <c r="I3" s="4"/>
    </row>
    <row r="5" spans="1:9" ht="60" customHeight="1" x14ac:dyDescent="0.2">
      <c r="B5" s="36"/>
      <c r="C5" s="36"/>
      <c r="D5" s="5"/>
    </row>
    <row r="6" spans="1:9" x14ac:dyDescent="0.2">
      <c r="C6" s="2" t="s">
        <v>1</v>
      </c>
    </row>
    <row r="8" spans="1:9" x14ac:dyDescent="0.2">
      <c r="B8" s="1" t="s">
        <v>5</v>
      </c>
    </row>
    <row r="9" spans="1:9" ht="30" customHeight="1" x14ac:dyDescent="0.2">
      <c r="B9" s="36"/>
      <c r="C9" s="36"/>
      <c r="D9" s="36"/>
    </row>
    <row r="11" spans="1:9" x14ac:dyDescent="0.2">
      <c r="B11" s="1" t="s">
        <v>6</v>
      </c>
    </row>
    <row r="12" spans="1:9" ht="40.5" customHeight="1" x14ac:dyDescent="0.2">
      <c r="B12" s="36"/>
      <c r="C12" s="36"/>
      <c r="D12" s="36"/>
    </row>
    <row r="14" spans="1:9" x14ac:dyDescent="0.2">
      <c r="B14" s="1" t="s">
        <v>9</v>
      </c>
    </row>
    <row r="15" spans="1:9" ht="45" customHeight="1" x14ac:dyDescent="0.2">
      <c r="B15" s="47" t="s">
        <v>8</v>
      </c>
      <c r="C15" s="47"/>
      <c r="D15" s="47"/>
    </row>
    <row r="16" spans="1:9" ht="26.25" customHeight="1" x14ac:dyDescent="0.2">
      <c r="B16" s="9"/>
      <c r="C16" s="9"/>
      <c r="D16" s="9"/>
    </row>
    <row r="17" spans="1:8" x14ac:dyDescent="0.2">
      <c r="B17" s="6" t="s">
        <v>10</v>
      </c>
      <c r="C17" s="9"/>
      <c r="D17" s="9"/>
    </row>
    <row r="18" spans="1:8" ht="51.75" customHeight="1" x14ac:dyDescent="0.2">
      <c r="B18" s="10" t="s">
        <v>27</v>
      </c>
      <c r="C18" s="37">
        <f>SUM(D27)</f>
        <v>0</v>
      </c>
      <c r="D18" s="38"/>
      <c r="E18" s="11"/>
      <c r="F18" s="11"/>
      <c r="G18" s="11"/>
      <c r="H18" s="11"/>
    </row>
    <row r="19" spans="1:8" ht="45" customHeight="1" x14ac:dyDescent="0.2">
      <c r="B19" s="10" t="s">
        <v>11</v>
      </c>
      <c r="C19" s="39" t="str">
        <f>Arkusz2!E13</f>
        <v>zł 00/100</v>
      </c>
      <c r="D19" s="40"/>
      <c r="E19" s="13"/>
      <c r="F19" s="13"/>
      <c r="G19" s="13"/>
      <c r="H19" s="13"/>
    </row>
    <row r="20" spans="1:8" ht="27" customHeight="1" x14ac:dyDescent="0.2">
      <c r="B20" s="9"/>
      <c r="C20" s="9"/>
      <c r="D20" s="9"/>
    </row>
    <row r="21" spans="1:8" ht="33.75" customHeight="1" x14ac:dyDescent="0.2">
      <c r="B21" s="41" t="s">
        <v>12</v>
      </c>
      <c r="C21" s="42"/>
      <c r="D21" s="43"/>
    </row>
    <row r="22" spans="1:8" ht="42" customHeight="1" x14ac:dyDescent="0.2">
      <c r="B22" s="41" t="s">
        <v>13</v>
      </c>
      <c r="C22" s="42"/>
      <c r="D22" s="43"/>
    </row>
    <row r="23" spans="1:8" x14ac:dyDescent="0.2">
      <c r="B23" s="14" t="s">
        <v>7</v>
      </c>
      <c r="C23" s="46" t="s">
        <v>0</v>
      </c>
      <c r="D23" s="46"/>
    </row>
    <row r="24" spans="1:8" ht="30.75" customHeight="1" x14ac:dyDescent="0.2">
      <c r="B24" s="22">
        <v>1</v>
      </c>
      <c r="C24" s="15" t="s">
        <v>21</v>
      </c>
      <c r="D24" s="20">
        <v>0</v>
      </c>
    </row>
    <row r="25" spans="1:8" ht="30.75" customHeight="1" x14ac:dyDescent="0.2">
      <c r="B25" s="22">
        <v>2</v>
      </c>
      <c r="C25" s="15" t="s">
        <v>22</v>
      </c>
      <c r="D25" s="20">
        <v>0</v>
      </c>
    </row>
    <row r="26" spans="1:8" ht="42.75" x14ac:dyDescent="0.2">
      <c r="B26" s="22">
        <v>3</v>
      </c>
      <c r="C26" s="15" t="s">
        <v>23</v>
      </c>
      <c r="D26" s="21">
        <f>ROUND((D24+D25),2)</f>
        <v>0</v>
      </c>
    </row>
    <row r="27" spans="1:8" ht="30.75" customHeight="1" x14ac:dyDescent="0.2">
      <c r="B27" s="14">
        <v>4</v>
      </c>
      <c r="C27" s="15" t="s">
        <v>25</v>
      </c>
      <c r="D27" s="21">
        <f>ROUND((D26*1),2)</f>
        <v>0</v>
      </c>
    </row>
    <row r="28" spans="1:8" x14ac:dyDescent="0.2">
      <c r="B28" s="16"/>
      <c r="C28" s="17"/>
      <c r="D28" s="18"/>
    </row>
    <row r="29" spans="1:8" x14ac:dyDescent="0.2">
      <c r="B29" s="33" t="s">
        <v>14</v>
      </c>
      <c r="C29" s="7"/>
    </row>
    <row r="30" spans="1:8" x14ac:dyDescent="0.2">
      <c r="B30" s="34" t="s">
        <v>24</v>
      </c>
    </row>
    <row r="32" spans="1:8" ht="65.25" customHeight="1" x14ac:dyDescent="0.2">
      <c r="A32" s="5" t="s">
        <v>2</v>
      </c>
      <c r="B32" s="12"/>
      <c r="C32" s="36"/>
      <c r="D32" s="36"/>
    </row>
    <row r="33" spans="1:4" ht="22.5" customHeight="1" x14ac:dyDescent="0.2">
      <c r="A33" s="8"/>
      <c r="B33" s="19" t="s">
        <v>3</v>
      </c>
      <c r="C33" s="45" t="s">
        <v>4</v>
      </c>
      <c r="D33" s="45"/>
    </row>
  </sheetData>
  <protectedRanges>
    <protectedRange sqref="B5:D5 B9:D9 B12:D12 A32" name="Rozstęp1"/>
    <protectedRange sqref="B32:D32" name="Rozstęp1_2"/>
    <protectedRange sqref="C19:D19" name="Rozstęp1_1_1"/>
    <protectedRange sqref="D24:D25" name="Rozstęp1_1"/>
  </protectedRanges>
  <mergeCells count="13">
    <mergeCell ref="C32:D32"/>
    <mergeCell ref="C33:D33"/>
    <mergeCell ref="C23:D23"/>
    <mergeCell ref="B9:D9"/>
    <mergeCell ref="B12:D12"/>
    <mergeCell ref="B15:D15"/>
    <mergeCell ref="B21:D21"/>
    <mergeCell ref="A1:D1"/>
    <mergeCell ref="B5:C5"/>
    <mergeCell ref="C18:D18"/>
    <mergeCell ref="C19:D19"/>
    <mergeCell ref="B22:D22"/>
    <mergeCell ref="B3:D3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4" bestFit="1" customWidth="1"/>
    <col min="2" max="2" width="9.140625" style="24"/>
    <col min="3" max="4" width="3.5703125" style="24" bestFit="1" customWidth="1"/>
    <col min="5" max="10" width="20.7109375" style="24" customWidth="1"/>
    <col min="11" max="16384" width="9.140625" style="24"/>
  </cols>
  <sheetData>
    <row r="1" spans="1:10" x14ac:dyDescent="0.2">
      <c r="A1" s="23">
        <f>'Zał. 2'!C18</f>
        <v>0</v>
      </c>
      <c r="G1" s="48" t="s">
        <v>15</v>
      </c>
      <c r="H1" s="48"/>
    </row>
    <row r="2" spans="1:10" x14ac:dyDescent="0.2">
      <c r="A2" s="25"/>
      <c r="C2" s="26" t="s">
        <v>16</v>
      </c>
      <c r="D2" s="27" t="s">
        <v>17</v>
      </c>
      <c r="E2" s="26" t="s">
        <v>16</v>
      </c>
      <c r="F2" s="27" t="s">
        <v>17</v>
      </c>
      <c r="G2" s="26" t="s">
        <v>16</v>
      </c>
      <c r="H2" s="27" t="s">
        <v>17</v>
      </c>
      <c r="I2" s="28" t="s">
        <v>18</v>
      </c>
      <c r="J2" s="29" t="s">
        <v>19</v>
      </c>
    </row>
    <row r="3" spans="1:10" x14ac:dyDescent="0.2">
      <c r="A3" s="24">
        <f>INT(A$1/10000000)</f>
        <v>0</v>
      </c>
      <c r="C3" s="30">
        <f t="shared" ref="C3:C10" si="0">IF(AND(A3&gt;=0,A3&lt;=5),1,0)</f>
        <v>1</v>
      </c>
      <c r="D3" s="30">
        <f t="shared" ref="D3:D10" si="1">IF(AND(A3&gt;=6,A3&lt;=9),1,0)</f>
        <v>0</v>
      </c>
      <c r="E3" s="31" t="str">
        <f>IF(A3=0,"",IF(A3=1,IF(A4=0,"dziesięć milionów ",""),IF(A3=2,"dwadzieścia ",IF(A3=3,"trzydzieści ",IF(A3=4,"czterdzieści ",IF(A3=5,"pięćdziesiąt ",""))))))</f>
        <v/>
      </c>
      <c r="F3" s="31" t="str">
        <f>IF(A3=6,"sześćdziesiąt ",IF(A3=7,"siedemdziesiąt ",IF(A3=8,"osiemdziesiąt ",IF(A3=9,"dziewięćdziesiąt ",""))))</f>
        <v/>
      </c>
      <c r="J3" s="31" t="str">
        <f>IF(C3,E3&amp;I3,IF(D3,F3&amp;I3,""))</f>
        <v/>
      </c>
    </row>
    <row r="4" spans="1:10" x14ac:dyDescent="0.2">
      <c r="A4" s="25">
        <f>INT(A$1/1000000)-A3*10</f>
        <v>0</v>
      </c>
      <c r="C4" s="30">
        <f t="shared" si="0"/>
        <v>1</v>
      </c>
      <c r="D4" s="30">
        <f t="shared" si="1"/>
        <v>0</v>
      </c>
      <c r="E4" s="3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1" t="str">
        <f>IF(A4=6,"sześć milionów ",IF(A4=7,"siedem milionów ",IF(A4=8,"osiem milionów ",IF(A4=9,"dziewięć milionów ",""))))</f>
        <v/>
      </c>
      <c r="G4" s="31" t="str">
        <f>IF(A4=0,"",IF(A4=1,"jedenaście milionów ",IF(A4=2,"dwanaście milionów ",IF(A4=3,"trzynaście milionów ",IF(A4=4,"czternaście milionów ",IF(A4=5,"piętnaście milionów ",""))))))</f>
        <v/>
      </c>
      <c r="H4" s="31" t="str">
        <f>IF(A4=6,"szesnaście milionów ",IF(A4=7,"siedemnaście milionów ",IF(A4=8,"osiemnaście milionów ",IF(A4=9,"dziewiętnaście milionów ",""))))</f>
        <v/>
      </c>
      <c r="J4" s="31" t="str">
        <f>IF(A3=1,IF(C4,G4,IF(D4,H4)),IF(C4,E4,IF(D4,F4,"")))</f>
        <v/>
      </c>
    </row>
    <row r="5" spans="1:10" x14ac:dyDescent="0.2">
      <c r="A5" s="24">
        <f>INT(A$1/100000)-10*A4-100*A3</f>
        <v>0</v>
      </c>
      <c r="C5" s="30">
        <f t="shared" si="0"/>
        <v>1</v>
      </c>
      <c r="D5" s="30">
        <f t="shared" si="1"/>
        <v>0</v>
      </c>
      <c r="E5" s="31" t="str">
        <f>IF(A5=0,"",IF(A5=1,"sto ",IF(A5=2,"dwieście ",IF(A5=3,"trzysta ",IF(A5=4,"czterysta ",IF(A5=5,"pięćset ",""))))))</f>
        <v/>
      </c>
      <c r="F5" s="31" t="str">
        <f>IF(A5=6,"sześćset ",IF(A5=7,"siedemset ",IF(A5=8,"osiemset ",IF(A5=9,"dziewięćset ",""))))</f>
        <v/>
      </c>
      <c r="J5" s="31" t="str">
        <f>IF(C5,E5&amp;I5,IF(D5,F5&amp;I5,""))</f>
        <v/>
      </c>
    </row>
    <row r="6" spans="1:10" x14ac:dyDescent="0.2">
      <c r="A6" s="24">
        <f>INT(A$1/10000)-10*A5-100*A4-1000*A3</f>
        <v>0</v>
      </c>
      <c r="C6" s="30">
        <f t="shared" si="0"/>
        <v>1</v>
      </c>
      <c r="D6" s="30">
        <f t="shared" si="1"/>
        <v>0</v>
      </c>
      <c r="E6" s="31" t="str">
        <f>IF(A6=0,"",IF(A6=1,IF(A7=0,"dziesięć tysięcy ",""),IF(A6=2,"dwadzieścia ",IF(A6=3,"trzydzieści ",IF(A6=4,"czterdzieści ",IF(A6=5,"pięćdziesiąt ",""))))))</f>
        <v/>
      </c>
      <c r="F6" s="31" t="str">
        <f>IF(A6=6,"sześćdziesiąt ",IF(A6=7,"siedemdziesiąt ",IF(A6=8,"osiemdziesiąt ",IF(A6=9,"dziewięćdziesiąt ",""))))</f>
        <v/>
      </c>
      <c r="J6" s="31" t="str">
        <f>IF(C6,E6&amp;I6,IF(D6,F6&amp;I6,""))</f>
        <v/>
      </c>
    </row>
    <row r="7" spans="1:10" x14ac:dyDescent="0.2">
      <c r="A7" s="25">
        <f>INT(A$1/1000)-10*A6-100*A5-1000*A4-10000*A3</f>
        <v>0</v>
      </c>
      <c r="C7" s="30">
        <f t="shared" si="0"/>
        <v>1</v>
      </c>
      <c r="D7" s="30">
        <f t="shared" si="1"/>
        <v>0</v>
      </c>
      <c r="E7" s="3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1" t="str">
        <f>IF(A7=6,"sześć tysięcy ",IF(A7=7,"siedem tysięcy ",IF(A7=8,"osiem tysięcy ",IF(A7=9,"dziewięć tysięcy ",""))))</f>
        <v/>
      </c>
      <c r="G7" s="31" t="str">
        <f>IF(A7=0,"",IF(A7=1,"jedenaście tysięcy ",IF(A7=2,"dwanaście tysięcy ",IF(A7=3,"trzynaście tysięcy ",IF(A7=4,"czternaście tysięcy ",IF(A7=5,"piętnaście tysięcy ",""))))))</f>
        <v/>
      </c>
      <c r="H7" s="31" t="str">
        <f>IF(A7=6,"szesnaście tysięcy ",IF(A7=7,"siedemnaście tysięcy ",IF(A7=8,"osiemnaście tysięcy ",IF(A7=9,"dziewiętnaście tysięcy ",""))))</f>
        <v/>
      </c>
      <c r="J7" s="31" t="str">
        <f>IF(A6=1,IF(C7,G7,IF(D7,H7)),IF(C7,E7,IF(D7,F7,"")))</f>
        <v/>
      </c>
    </row>
    <row r="8" spans="1:10" x14ac:dyDescent="0.2">
      <c r="A8" s="24">
        <f>INT(A$1/100)-10*A7-100*A6-1000*A5-10000*A4-100000*A3</f>
        <v>0</v>
      </c>
      <c r="C8" s="30">
        <f t="shared" si="0"/>
        <v>1</v>
      </c>
      <c r="D8" s="30">
        <f t="shared" si="1"/>
        <v>0</v>
      </c>
      <c r="E8" s="31" t="str">
        <f>IF(A8=0,"",IF(A8=1,"sto ",IF(A8=2,"dwieście ",IF(A8=3,"trzysta ",IF(A8=4,"czterysta ",IF(A8=5,"pięćset ",""))))))</f>
        <v/>
      </c>
      <c r="F8" s="31" t="str">
        <f>IF(A8=6,"sześćset ",IF(A8=7,"siedemset ",IF(A8=8,"osiemset ",IF(A8=9,"dziewięćset ",""))))</f>
        <v/>
      </c>
      <c r="J8" s="31" t="str">
        <f>IF(C8,E8&amp;I8,IF(D8,F8&amp;I8,""))</f>
        <v/>
      </c>
    </row>
    <row r="9" spans="1:10" x14ac:dyDescent="0.2">
      <c r="A9" s="24">
        <f>INT(A$1/10)-10*A8-100*A7-1000*A6-10000*A5-100000*A4-1000000*A3</f>
        <v>0</v>
      </c>
      <c r="C9" s="30">
        <f t="shared" si="0"/>
        <v>1</v>
      </c>
      <c r="D9" s="30">
        <f t="shared" si="1"/>
        <v>0</v>
      </c>
      <c r="E9" s="31" t="str">
        <f>IF(A9=0,"",IF(A9=1,IF(A10=0,"dziesięć ",""),IF(A9=2,"dwadzieścia ",IF(A9=3,"trzydzieści ",IF(A9=4,"czterdzieści ",IF(A9=5,"pięćdziesiąt ",""))))))</f>
        <v/>
      </c>
      <c r="F9" s="31" t="str">
        <f>IF(A9=6,"sześćdziesiąt ",IF(A9=7,"siedemdziesiąt ",IF(A9=8,"osiemdziesiąt ",IF(A9=9,"dziewięćdziesiąt ",""))))</f>
        <v/>
      </c>
      <c r="J9" s="31" t="str">
        <f>IF(C9,E9&amp;I9,IF(D9,F9&amp;I9,""))</f>
        <v/>
      </c>
    </row>
    <row r="10" spans="1:10" x14ac:dyDescent="0.2">
      <c r="A10" s="25">
        <f>INT(A$1)-10*A9-100*A8-1000*A7-10000*A6-100000*A5-1000000*A4-10000000*A3</f>
        <v>0</v>
      </c>
      <c r="C10" s="30">
        <f t="shared" si="0"/>
        <v>1</v>
      </c>
      <c r="D10" s="30">
        <f t="shared" si="1"/>
        <v>0</v>
      </c>
      <c r="E10" s="31" t="str">
        <f>IF(A10=0,"",IF(A10=1,"jeden ",IF(A10=2,"dwa ",IF(A10=3,"trzy ",IF(A10=4,"cztery ",IF(A10=5,"pięć ",""))))))</f>
        <v/>
      </c>
      <c r="F10" s="31" t="str">
        <f>IF(A10=6,"sześć ",IF(A10=7,"siedem ",IF(A10=8,"osiem ",IF(A10=9,"dziewięć ",""))))</f>
        <v/>
      </c>
      <c r="G10" s="31" t="str">
        <f>IF(A10=0,"",IF(A10=1,"jedenaście ",IF(A10=2,"dwanaście ",IF(A10=3,"trzynaście ",IF(A10=4,"czternaście ",IF(A10=5,"piętnaście ",""))))))</f>
        <v/>
      </c>
      <c r="H10" s="31" t="str">
        <f>IF(A10=6,"szesnaście ",IF(A10=7,"siedemnaście ",IF(A10=8,"osiemnaście ",IF(A10=9,"dziewiętnaście ",""))))</f>
        <v/>
      </c>
      <c r="J10" s="31" t="str">
        <f>IF(A9=1,IF(C10,G10,IF(D10,H10)),IF(C10,E10,IF(D10,F10,"")))</f>
        <v/>
      </c>
    </row>
    <row r="11" spans="1:10" x14ac:dyDescent="0.2">
      <c r="A11" s="32">
        <f>ROUND((A1-TRUNC(A1,0))*100,0)</f>
        <v>0</v>
      </c>
      <c r="J11" s="31" t="str">
        <f>"zł "&amp;TEXT(A11,"00")&amp;"/100"</f>
        <v>zł 00/100</v>
      </c>
    </row>
    <row r="12" spans="1:10" x14ac:dyDescent="0.2">
      <c r="E12" s="29" t="s">
        <v>20</v>
      </c>
    </row>
    <row r="13" spans="1:10" x14ac:dyDescent="0.2">
      <c r="A13" s="23">
        <f>TRUNC(A1,1)</f>
        <v>0</v>
      </c>
      <c r="E13" s="31" t="str">
        <f>J3&amp;J4&amp;J5&amp;J6&amp;J7&amp;J8&amp;J9&amp;J10&amp;J11</f>
        <v>zł 00/100</v>
      </c>
      <c r="F13" s="31"/>
      <c r="G13" s="31"/>
      <c r="H13" s="31"/>
      <c r="I13" s="31"/>
      <c r="J13" s="31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2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Stachowiak Marek</cp:lastModifiedBy>
  <cp:lastPrinted>2019-12-05T11:19:53Z</cp:lastPrinted>
  <dcterms:created xsi:type="dcterms:W3CDTF">2017-07-04T08:46:26Z</dcterms:created>
  <dcterms:modified xsi:type="dcterms:W3CDTF">2021-08-17T10:08:29Z</dcterms:modified>
</cp:coreProperties>
</file>